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ser\Desktop\【〆切1.20】公営企業に係る経営比較分析表（令和３年度決算）の分析等について\経営比較分析表（非法適）\経営比較分析表（非法適）\下水道事業\"/>
    </mc:Choice>
  </mc:AlternateContent>
  <xr:revisionPtr revIDLastSave="0" documentId="13_ncr:1_{EF05C594-DBD2-4806-AEDE-27613CDC1104}" xr6:coauthVersionLast="36" xr6:coauthVersionMax="36" xr10:uidLastSave="{00000000-0000-0000-0000-000000000000}"/>
  <workbookProtection workbookAlgorithmName="SHA-512" workbookHashValue="UE1y8NNDmBMAiUCIQlSuaNfntqLdCvDWk+u8rXyoY2OvF7ge9aoXR/W9JoLLW5/ktWx1ktthMN8rru8DteV/HA==" workbookSaltValue="+o8s7ODLEuXcz16lHQixYw==" workbookSpinCount="100000" lockStructure="1"/>
  <bookViews>
    <workbookView xWindow="0" yWindow="0" windowWidth="28800" windowHeight="1222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W10" i="4"/>
  <c r="P10" i="4"/>
  <c r="I10" i="4"/>
  <c r="BB8" i="4"/>
  <c r="AT8" i="4"/>
  <c r="AL8" i="4"/>
  <c r="W8" i="4"/>
  <c r="P8" i="4"/>
  <c r="B6"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<sst xmlns="http://schemas.openxmlformats.org/spreadsheetml/2006/main" count="236" uniqueCount="120">
  <si>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</si>
  <si>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</si>
  <si>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</si>
  <si>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</si>
  <si>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</si>
  <si>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</si>
  <si>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</si>
  <si>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</si>
  <si>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</si>
  <si>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</si>
  <si>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</si>
  <si>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</si>
  <si>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</si>
  <si>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</si>
  <si>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</si>
  <si>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</si>
  <si>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</si>
  <si>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</si>
  <si>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</si>
  <si>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</si>
  <si>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</si>
  <si>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</si>
  <si>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</si>
  <si>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</si>
  <si>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</si>
  <si>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</si>
  <si>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</si>
  <si>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</si>
  <si>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</si>
  <si>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</si>
  <si>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</si>
  <si>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</si>
  <si>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</si>
  <si>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</si>
  <si>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</si>
  <si>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</si>
  <si>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</si>
  <si>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</si>
  <si>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</si>
  <si>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</si>
  <si>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</si>
  <si>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</si>
  <si>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</si>
  <si>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</si>
  <si>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</si>
  <si>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</si>
  <si>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</si>
  <si>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</si>
  <si>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</si>
  <si>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</si>
  <si>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</si>
  <si>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</si>
  <si>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</si>
  <si>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</si>
  <si>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</si>
  <si>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</si>
  <si>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</si>
  <si>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</si>
  <si>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</si>
  <si>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</si>
  <si>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</si>
  <si>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</si>
  <si>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</si>
  <si>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</si>
  <si>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</si>
  <si>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</si>
  <si>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</si>
  <si>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</si>
  <si>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</si>
  <si>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</si>
  <si>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</si>
  <si>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</si>
  <si>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</si>
  <si>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</si>
  <si>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</si>
  <si>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</si>
  <si>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</si>
  <si>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</si>
  <si>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</si>
  <si>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</si>
  <si>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</si>
  <si>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</si>
  <si>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</si>
  <si>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</si>
  <si>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</si>
  <si>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</si>
  <si>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</si>
  <si>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</si>
  <si>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</si>
  <si>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</si>
  <si>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</si>
  <si>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</si>
  <si>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</si>
  <si>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</si>
  <si>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</si>
  <si>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</si>
  <si>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</si>
  <si>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</si>
  <si>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竹富町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</si>
  <si>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</si>
  <si>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</si>
  <si>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</si>
  <si>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</si>
  <si>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</si>
  <si>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</si>
  <si>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</si>
  <si>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</si>
  <si>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</si>
  <si>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</si>
  <si>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</si>
  <si>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</si>
  <si>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</si>
  <si>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</si>
  <si>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</si>
  <si>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</si>
  <si>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</si>
  <si>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</si>
  <si>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①収益的収支比率は、106.22％と100％を満たしており、単年度収益は赤字となっております。
しかし、一般会計繰入金に依存しているため、今後改善が必要であり、経営改善に向けた取り組みが必要である。
④企業債残高対事業規模比率については、類似団体平均値より少額であるが、今後の改築更新等むかえるため、増加していく傾向にある。
⑤経費回収率については、類似団体平均値より低い回収率であるため、適正な使用料収入の確保及び料金改定の見直しや汚水処理経費の削減に努めてまいります。
⑥汚水処理原価については、類似団体平均値より低くなっているが、今後、施設の老朽化に伴う修繕費や職員給与費の計上をすると、増加していく傾向にある。
⑦施設利用率については、類似団体平均値と比較して高いが100％に近づけるため、町民への周知を徹底し接続率を向上させていく必要がる。
⑧水洗化率については、100％となっており、汚水処理が適正に行われている。</t>
    <phoneticPr fontId="4"/>
  </si>
  <si>
    <t>③管渠改善率については、更新時期をむかえていないこともあり、0％で推移しているため類似団体平均値よりも低くなっている。今後の更新及び改築に向けて事業計画や財源確保が必要である。</t>
    <phoneticPr fontId="4"/>
  </si>
  <si>
    <t>今後の汚水処理施設及び管渠等の更新に向けて、経営の健全化・効率性について経営戦略・事業計画等の見直しにも取り組む。
また、社会情勢の変化に伴い、波照間島（農業集落排水）では人口が減少していく傾向になる。収益的収支比率の向上を図るためには、料金改定の見直しの早期着手に向け検討していく必要がある。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</si>
</sst>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A3-4063-A95B-12134C5132E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42A3-4063-A95B-12134C5132E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60.66</c:v>
                </c:pt>
                <c:pt idx="1">
                  <c:v>60.66</c:v>
                </c:pt>
                <c:pt idx="2">
                  <c:v>60.66</c:v>
                </c:pt>
                <c:pt idx="3">
                  <c:v>60.66</c:v>
                </c:pt>
                <c:pt idx="4">
                  <c:v>60.66</c:v>
                </c:pt>
              </c:numCache>
            </c:numRef>
          </c:val>
          <c:extLst>
            <c:ext xmlns:c16="http://schemas.microsoft.com/office/drawing/2014/chart" uri="{C3380CC4-5D6E-409C-BE32-E72D297353CC}">
              <c16:uniqueId val="{00000000-124F-4C54-964B-5DB84870EB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124F-4C54-964B-5DB84870EB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1A0-424A-9E1C-E2B71DA9E10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A1A0-424A-9E1C-E2B71DA9E10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90.73</c:v>
                </c:pt>
                <c:pt idx="1">
                  <c:v>96.13</c:v>
                </c:pt>
                <c:pt idx="2">
                  <c:v>120.89</c:v>
                </c:pt>
                <c:pt idx="3">
                  <c:v>74.739999999999995</c:v>
                </c:pt>
                <c:pt idx="4">
                  <c:v>106.22</c:v>
                </c:pt>
              </c:numCache>
            </c:numRef>
          </c:val>
          <c:extLst>
            <c:ext xmlns:c16="http://schemas.microsoft.com/office/drawing/2014/chart" uri="{C3380CC4-5D6E-409C-BE32-E72D297353CC}">
              <c16:uniqueId val="{00000000-9C7D-4BEF-BC73-B789B072DBA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7D-4BEF-BC73-B789B072DBA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38-4666-A0AB-1F2BD816041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38-4666-A0AB-1F2BD816041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71-4926-91AC-DD3C9A65357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71-4926-91AC-DD3C9A65357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A3-4309-B59E-982D10D7C9E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A3-4309-B59E-982D10D7C9E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0F-4959-9BEE-598F9302BC0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0F-4959-9BEE-598F9302BC0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198.48</c:v>
                </c:pt>
                <c:pt idx="1">
                  <c:v>190.76</c:v>
                </c:pt>
                <c:pt idx="2">
                  <c:v>179.9</c:v>
                </c:pt>
                <c:pt idx="3">
                  <c:v>181.28</c:v>
                </c:pt>
                <c:pt idx="4" formatCode="#,##0.00;&quot;△&quot;#,##0.00">
                  <c:v>0</c:v>
                </c:pt>
              </c:numCache>
            </c:numRef>
          </c:val>
          <c:extLst>
            <c:ext xmlns:c16="http://schemas.microsoft.com/office/drawing/2014/chart" uri="{C3380CC4-5D6E-409C-BE32-E72D297353CC}">
              <c16:uniqueId val="{00000000-507D-4674-AFB0-95B857071C7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507D-4674-AFB0-95B857071C7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67.05</c:v>
                </c:pt>
                <c:pt idx="1">
                  <c:v>45.03</c:v>
                </c:pt>
                <c:pt idx="2">
                  <c:v>78.819999999999993</c:v>
                </c:pt>
                <c:pt idx="3">
                  <c:v>44.1</c:v>
                </c:pt>
                <c:pt idx="4">
                  <c:v>50.84</c:v>
                </c:pt>
              </c:numCache>
            </c:numRef>
          </c:val>
          <c:extLst>
            <c:ext xmlns:c16="http://schemas.microsoft.com/office/drawing/2014/chart" uri="{C3380CC4-5D6E-409C-BE32-E72D297353CC}">
              <c16:uniqueId val="{00000000-9CD0-47E9-99E6-0F54FB279B1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9CD0-47E9-99E6-0F54FB279B1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173.02</c:v>
                </c:pt>
                <c:pt idx="1">
                  <c:v>262.10000000000002</c:v>
                </c:pt>
                <c:pt idx="2">
                  <c:v>149.99</c:v>
                </c:pt>
                <c:pt idx="3">
                  <c:v>259.62</c:v>
                </c:pt>
                <c:pt idx="4">
                  <c:v>231.97</c:v>
                </c:pt>
              </c:numCache>
            </c:numRef>
          </c:val>
          <c:extLst>
            <c:ext xmlns:c16="http://schemas.microsoft.com/office/drawing/2014/chart" uri="{C3380CC4-5D6E-409C-BE32-E72D297353CC}">
              <c16:uniqueId val="{00000000-F5BB-4B70-9975-7156CE424A0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F5BB-4B70-9975-7156CE424A0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Z4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沖縄県　竹富町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4295</v>
      </c>
      <c r="AM8" s="55"/>
      <c r="AN8" s="55"/>
      <c r="AO8" s="55"/>
      <c r="AP8" s="55"/>
      <c r="AQ8" s="55"/>
      <c r="AR8" s="55"/>
      <c r="AS8" s="55"/>
      <c r="AT8" s="54">
        <f>データ!T6</f>
        <v>334.4</v>
      </c>
      <c r="AU8" s="54"/>
      <c r="AV8" s="54"/>
      <c r="AW8" s="54"/>
      <c r="AX8" s="54"/>
      <c r="AY8" s="54"/>
      <c r="AZ8" s="54"/>
      <c r="BA8" s="54"/>
      <c r="BB8" s="54">
        <f>データ!U6</f>
        <v>12.84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10.34</v>
      </c>
      <c r="Q10" s="54"/>
      <c r="R10" s="54"/>
      <c r="S10" s="54"/>
      <c r="T10" s="54"/>
      <c r="U10" s="54"/>
      <c r="V10" s="54"/>
      <c r="W10" s="54">
        <f>データ!Q6</f>
        <v>100</v>
      </c>
      <c r="X10" s="54"/>
      <c r="Y10" s="54"/>
      <c r="Z10" s="54"/>
      <c r="AA10" s="54"/>
      <c r="AB10" s="54"/>
      <c r="AC10" s="54"/>
      <c r="AD10" s="55">
        <f>データ!R6</f>
        <v>1914</v>
      </c>
      <c r="AE10" s="55"/>
      <c r="AF10" s="55"/>
      <c r="AG10" s="55"/>
      <c r="AH10" s="55"/>
      <c r="AI10" s="55"/>
      <c r="AJ10" s="55"/>
      <c r="AK10" s="2"/>
      <c r="AL10" s="55">
        <f>データ!V6</f>
        <v>428</v>
      </c>
      <c r="AM10" s="55"/>
      <c r="AN10" s="55"/>
      <c r="AO10" s="55"/>
      <c r="AP10" s="55"/>
      <c r="AQ10" s="55"/>
      <c r="AR10" s="55"/>
      <c r="AS10" s="55"/>
      <c r="AT10" s="54">
        <f>データ!W6</f>
        <v>0.5</v>
      </c>
      <c r="AU10" s="54"/>
      <c r="AV10" s="54"/>
      <c r="AW10" s="54"/>
      <c r="AX10" s="54"/>
      <c r="AY10" s="54"/>
      <c r="AZ10" s="54"/>
      <c r="BA10" s="54"/>
      <c r="BB10" s="54">
        <f>データ!X6</f>
        <v>856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【786.37】</v>
      </c>
      <c r="I86" s="12" t="str">
        <f>データ!CA6</f>
        <v>【60.65】</v>
      </c>
      <c r="J86" s="12" t="str">
        <f>データ!CL6</f>
        <v>【256.97】</v>
      </c>
      <c r="K86" s="12" t="str">
        <f>データ!CW6</f>
        <v>【61.14】</v>
      </c>
      <c r="L86" s="12" t="str">
        <f>データ!DH6</f>
        <v>【86.91】</v>
      </c>
      <c r="M86" s="12" t="s">
        <v>44</v>
      </c>
      <c r="N86" s="12" t="s">
        <v>44</v>
      </c>
      <c r="O86" s="12" t="str">
        <f>データ!EO6</f>
        <v>【0.03】</v>
      </c>
    </row>
  </sheetData>
  <sheetProtection algorithmName="SHA-512" hashValue="cX3HmxxRI1QkHdIGIV7NLX2mFPMoCWi6ly0sPp1Mjvg8wqsvBKxd9z8P/Zdv/g8mS1o7k0j8b1YDqp2OUM2pIA==" saltValue="5SXYDBPqoHMhV5OIRWWsS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473812</v>
      </c>
      <c r="D6" s="19">
        <f t="shared" si="3"/>
        <v>47</v>
      </c>
      <c r="E6" s="19">
        <f t="shared" si="3"/>
        <v>17</v>
      </c>
      <c r="F6" s="19">
        <f t="shared" si="3"/>
        <v>5</v>
      </c>
      <c r="G6" s="19">
        <f t="shared" si="3"/>
        <v>0</v>
      </c>
      <c r="H6" s="19" t="str">
        <f t="shared" si="3"/>
        <v>沖縄県　竹富町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10.34</v>
      </c>
      <c r="Q6" s="20">
        <f t="shared" si="3"/>
        <v>100</v>
      </c>
      <c r="R6" s="20">
        <f t="shared" si="3"/>
        <v>1914</v>
      </c>
      <c r="S6" s="20">
        <f t="shared" si="3"/>
        <v>4295</v>
      </c>
      <c r="T6" s="20">
        <f t="shared" si="3"/>
        <v>334.4</v>
      </c>
      <c r="U6" s="20">
        <f t="shared" si="3"/>
        <v>12.84</v>
      </c>
      <c r="V6" s="20">
        <f t="shared" si="3"/>
        <v>428</v>
      </c>
      <c r="W6" s="20">
        <f t="shared" si="3"/>
        <v>0.5</v>
      </c>
      <c r="X6" s="20">
        <f t="shared" si="3"/>
        <v>856</v>
      </c>
      <c r="Y6" s="21">
        <f>IF(Y7="",NA(),Y7)</f>
        <v>90.73</v>
      </c>
      <c r="Z6" s="21">
        <f t="shared" ref="Z6:AH6" si="4">IF(Z7="",NA(),Z7)</f>
        <v>96.13</v>
      </c>
      <c r="AA6" s="21">
        <f t="shared" si="4"/>
        <v>120.89</v>
      </c>
      <c r="AB6" s="21">
        <f t="shared" si="4"/>
        <v>74.739999999999995</v>
      </c>
      <c r="AC6" s="21">
        <f t="shared" si="4"/>
        <v>106.22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198.48</v>
      </c>
      <c r="BG6" s="21">
        <f t="shared" ref="BG6:BO6" si="7">IF(BG7="",NA(),BG7)</f>
        <v>190.76</v>
      </c>
      <c r="BH6" s="21">
        <f t="shared" si="7"/>
        <v>179.9</v>
      </c>
      <c r="BI6" s="21">
        <f t="shared" si="7"/>
        <v>181.28</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67.05</v>
      </c>
      <c r="BR6" s="21">
        <f t="shared" ref="BR6:BZ6" si="8">IF(BR7="",NA(),BR7)</f>
        <v>45.03</v>
      </c>
      <c r="BS6" s="21">
        <f t="shared" si="8"/>
        <v>78.819999999999993</v>
      </c>
      <c r="BT6" s="21">
        <f t="shared" si="8"/>
        <v>44.1</v>
      </c>
      <c r="BU6" s="21">
        <f t="shared" si="8"/>
        <v>50.84</v>
      </c>
      <c r="BV6" s="21">
        <f t="shared" si="8"/>
        <v>59.8</v>
      </c>
      <c r="BW6" s="21">
        <f t="shared" si="8"/>
        <v>57.77</v>
      </c>
      <c r="BX6" s="21">
        <f t="shared" si="8"/>
        <v>57.31</v>
      </c>
      <c r="BY6" s="21">
        <f t="shared" si="8"/>
        <v>57.08</v>
      </c>
      <c r="BZ6" s="21">
        <f t="shared" si="8"/>
        <v>56.26</v>
      </c>
      <c r="CA6" s="20" t="str">
        <f>IF(CA7="","",IF(CA7="-","【-】","【"&amp;SUBSTITUTE(TEXT(CA7,"#,##0.00"),"-","△")&amp;"】"))</f>
        <v>【60.65】</v>
      </c>
      <c r="CB6" s="21">
        <f>IF(CB7="",NA(),CB7)</f>
        <v>173.02</v>
      </c>
      <c r="CC6" s="21">
        <f t="shared" ref="CC6:CK6" si="9">IF(CC7="",NA(),CC7)</f>
        <v>262.10000000000002</v>
      </c>
      <c r="CD6" s="21">
        <f t="shared" si="9"/>
        <v>149.99</v>
      </c>
      <c r="CE6" s="21">
        <f t="shared" si="9"/>
        <v>259.62</v>
      </c>
      <c r="CF6" s="21">
        <f t="shared" si="9"/>
        <v>231.97</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60.66</v>
      </c>
      <c r="CN6" s="21">
        <f t="shared" ref="CN6:CV6" si="10">IF(CN7="",NA(),CN7)</f>
        <v>60.66</v>
      </c>
      <c r="CO6" s="21">
        <f t="shared" si="10"/>
        <v>60.66</v>
      </c>
      <c r="CP6" s="21">
        <f t="shared" si="10"/>
        <v>60.66</v>
      </c>
      <c r="CQ6" s="21">
        <f t="shared" si="10"/>
        <v>60.66</v>
      </c>
      <c r="CR6" s="21">
        <f t="shared" si="10"/>
        <v>51.75</v>
      </c>
      <c r="CS6" s="21">
        <f t="shared" si="10"/>
        <v>50.68</v>
      </c>
      <c r="CT6" s="21">
        <f t="shared" si="10"/>
        <v>50.14</v>
      </c>
      <c r="CU6" s="21">
        <f t="shared" si="10"/>
        <v>54.83</v>
      </c>
      <c r="CV6" s="21">
        <f t="shared" si="10"/>
        <v>66.53</v>
      </c>
      <c r="CW6" s="20" t="str">
        <f>IF(CW7="","",IF(CW7="-","【-】","【"&amp;SUBSTITUTE(TEXT(CW7,"#,##0.00"),"-","△")&amp;"】"))</f>
        <v>【61.14】</v>
      </c>
      <c r="CX6" s="21">
        <f>IF(CX7="",NA(),CX7)</f>
        <v>100</v>
      </c>
      <c r="CY6" s="21">
        <f t="shared" ref="CY6:DG6" si="11">IF(CY7="",NA(),CY7)</f>
        <v>100</v>
      </c>
      <c r="CZ6" s="21">
        <f t="shared" si="11"/>
        <v>100</v>
      </c>
      <c r="DA6" s="21">
        <f t="shared" si="11"/>
        <v>100</v>
      </c>
      <c r="DB6" s="21">
        <f t="shared" si="11"/>
        <v>100</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473812</v>
      </c>
      <c r="D7" s="23">
        <v>47</v>
      </c>
      <c r="E7" s="23">
        <v>17</v>
      </c>
      <c r="F7" s="23">
        <v>5</v>
      </c>
      <c r="G7" s="23">
        <v>0</v>
      </c>
      <c r="H7" s="23" t="s">
        <v>98</v>
      </c>
      <c r="I7" s="23" t="s">
        <v>99</v>
      </c>
      <c r="J7" s="23" t="s">
        <v>100</v>
      </c>
      <c r="K7" s="23" t="s">
        <v>101</v>
      </c>
      <c r="L7" s="23" t="s">
        <v>102</v>
      </c>
      <c r="M7" s="23" t="s">
        <v>103</v>
      </c>
      <c r="N7" s="24" t="s">
        <v>104</v>
      </c>
      <c r="O7" s="24" t="s">
        <v>105</v>
      </c>
      <c r="P7" s="24">
        <v>10.34</v>
      </c>
      <c r="Q7" s="24">
        <v>100</v>
      </c>
      <c r="R7" s="24">
        <v>1914</v>
      </c>
      <c r="S7" s="24">
        <v>4295</v>
      </c>
      <c r="T7" s="24">
        <v>334.4</v>
      </c>
      <c r="U7" s="24">
        <v>12.84</v>
      </c>
      <c r="V7" s="24">
        <v>428</v>
      </c>
      <c r="W7" s="24">
        <v>0.5</v>
      </c>
      <c r="X7" s="24">
        <v>856</v>
      </c>
      <c r="Y7" s="24">
        <v>90.73</v>
      </c>
      <c r="Z7" s="24">
        <v>96.13</v>
      </c>
      <c r="AA7" s="24">
        <v>120.89</v>
      </c>
      <c r="AB7" s="24">
        <v>74.739999999999995</v>
      </c>
      <c r="AC7" s="24">
        <v>106.22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198.48</v>
      </c>
      <c r="BG7" s="24">
        <v>190.76</v>
      </c>
      <c r="BH7" s="24">
        <v>179.9</v>
      </c>
      <c r="BI7" s="24">
        <v>181.28</v>
      </c>
      <c r="BJ7" s="24">
        <v>0</v>
      </c>
      <c r="BK7" s="24">
        <v>855.8</v>
      </c>
      <c r="BL7" s="24">
        <v>789.46</v>
      </c>
      <c r="BM7" s="24">
        <v>826.83</v>
      </c>
      <c r="BN7" s="24">
        <v>867.83</v>
      </c>
      <c r="BO7" s="24">
        <v>791.76</v>
      </c>
      <c r="BP7" s="24">
        <v>786.37</v>
      </c>
      <c r="BQ7" s="24">
        <v>67.05</v>
      </c>
      <c r="BR7" s="24">
        <v>45.03</v>
      </c>
      <c r="BS7" s="24">
        <v>78.819999999999993</v>
      </c>
      <c r="BT7" s="24">
        <v>44.1</v>
      </c>
      <c r="BU7" s="24">
        <v>50.84</v>
      </c>
      <c r="BV7" s="24">
        <v>59.8</v>
      </c>
      <c r="BW7" s="24">
        <v>57.77</v>
      </c>
      <c r="BX7" s="24">
        <v>57.31</v>
      </c>
      <c r="BY7" s="24">
        <v>57.08</v>
      </c>
      <c r="BZ7" s="24">
        <v>56.26</v>
      </c>
      <c r="CA7" s="24">
        <v>60.65</v>
      </c>
      <c r="CB7" s="24">
        <v>173.02</v>
      </c>
      <c r="CC7" s="24">
        <v>262.10000000000002</v>
      </c>
      <c r="CD7" s="24">
        <v>149.99</v>
      </c>
      <c r="CE7" s="24">
        <v>259.62</v>
      </c>
      <c r="CF7" s="24">
        <v>231.97</v>
      </c>
      <c r="CG7" s="24">
        <v>263.76</v>
      </c>
      <c r="CH7" s="24">
        <v>274.35000000000002</v>
      </c>
      <c r="CI7" s="24">
        <v>273.52</v>
      </c>
      <c r="CJ7" s="24">
        <v>274.99</v>
      </c>
      <c r="CK7" s="24">
        <v>282.08999999999997</v>
      </c>
      <c r="CL7" s="24">
        <v>256.97000000000003</v>
      </c>
      <c r="CM7" s="24">
        <v>60.66</v>
      </c>
      <c r="CN7" s="24">
        <v>60.66</v>
      </c>
      <c r="CO7" s="24">
        <v>60.66</v>
      </c>
      <c r="CP7" s="24">
        <v>60.66</v>
      </c>
      <c r="CQ7" s="24">
        <v>60.66</v>
      </c>
      <c r="CR7" s="24">
        <v>51.75</v>
      </c>
      <c r="CS7" s="24">
        <v>50.68</v>
      </c>
      <c r="CT7" s="24">
        <v>50.14</v>
      </c>
      <c r="CU7" s="24">
        <v>54.83</v>
      </c>
      <c r="CV7" s="24">
        <v>66.53</v>
      </c>
      <c r="CW7" s="24">
        <v>61.14</v>
      </c>
      <c r="CX7" s="24">
        <v>100</v>
      </c>
      <c r="CY7" s="24">
        <v>100</v>
      </c>
      <c r="CZ7" s="24">
        <v>100</v>
      </c>
      <c r="DA7" s="24">
        <v>100</v>
      </c>
      <c r="DB7" s="24">
        <v>100</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2022-12-01T02:02:11Z</dcterms:created>
  <dcterms:modified xsi:type="dcterms:W3CDTF">2023-01-12T07:15:12Z</dcterms:modified>
  <cp:category/>
</cp:coreProperties>
</file>