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ser\Desktop\【〆切1.20】公営企業に係る経営比較分析表（令和３年度決算）の分析等について\経営比較分析表（非法適）\経営比較分析表（非法適）\下水道事業\"/>
    </mc:Choice>
  </mc:AlternateContent>
  <xr:revisionPtr revIDLastSave="0" documentId="13_ncr:1_{85358AB8-6F96-4D06-B15D-A4FDBA26189B}" xr6:coauthVersionLast="36" xr6:coauthVersionMax="36" xr10:uidLastSave="{00000000-0000-0000-0000-000000000000}"/>
  <workbookProtection workbookAlgorithmName="SHA-512" workbookHashValue="ifBe80sUSLtkO1VEl9z/Kubrus0saDdKDRWemadHJHvCRiI0APS75oCm+JLk409rbDgnV/ocsYMZPzn1gWvlwQ==" workbookSaltValue="aTiBuNTx8GsOCUEdRXhgU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W10" i="4"/>
  <c r="I10" i="4"/>
  <c r="BB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<sst xmlns="http://schemas.openxmlformats.org/spreadsheetml/2006/main" count="236" uniqueCount="120">
  <si>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</si>
  <si>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</si>
  <si>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</si>
  <si>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</si>
  <si>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</si>
  <si>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</si>
  <si>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</si>
  <si>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</si>
  <si>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</si>
  <si>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</si>
  <si>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</si>
  <si>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</si>
  <si>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</si>
  <si>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</si>
  <si>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</si>
  <si>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</si>
  <si>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</si>
  <si>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</si>
  <si>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</si>
  <si>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</si>
  <si>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</si>
  <si>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</si>
  <si>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</si>
  <si>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</si>
  <si>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</si>
  <si>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</si>
  <si>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</si>
  <si>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</si>
  <si>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</si>
  <si>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</si>
  <si>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</si>
  <si>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</si>
  <si>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</si>
  <si>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</si>
  <si>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</si>
  <si>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</si>
  <si>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</si>
  <si>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</si>
  <si>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</si>
  <si>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</si>
  <si>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</si>
  <si>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</si>
  <si>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</si>
  <si>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</si>
  <si>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</si>
  <si>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</si>
  <si>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</si>
  <si>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</si>
  <si>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</si>
  <si>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</si>
  <si>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</si>
  <si>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</si>
  <si>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</si>
  <si>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</si>
  <si>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</si>
  <si>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</si>
  <si>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</si>
  <si>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</si>
  <si>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</si>
  <si>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</si>
  <si>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</si>
  <si>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</si>
  <si>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</si>
  <si>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</si>
  <si>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</si>
  <si>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</si>
  <si>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</si>
  <si>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</si>
  <si>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</si>
  <si>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</si>
  <si>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</si>
  <si>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</si>
  <si>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</si>
  <si>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</si>
  <si>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</si>
  <si>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</si>
  <si>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</si>
  <si>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</si>
  <si>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</si>
  <si>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</si>
  <si>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</si>
  <si>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</si>
  <si>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</si>
  <si>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</si>
  <si>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</si>
  <si>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</si>
  <si>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</si>
  <si>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</si>
  <si>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</si>
  <si>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</si>
  <si>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</si>
  <si>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</si>
  <si>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</si>
  <si>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</si>
  <si>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</si>
  <si>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</si>
  <si>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</si>
  <si>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</si>
  <si>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</si>
  <si>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</si>
  <si>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</si>
  <si>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</si>
  <si>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</si>
  <si>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</si>
  <si>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</si>
  <si>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</si>
  <si>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</si>
  <si>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</si>
  <si>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</si>
  <si>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</si>
  <si>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</si>
  <si>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</si>
  <si>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</si>
  <si>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</si>
  <si>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</si>
  <si>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</si>
  <si>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</si>
  <si>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①収益的収支比率は、103.21％と100％を満たしており、単年度収益は赤字となっております。
しかし、一般会計繰入金に依存しているため、今後改善が必要であり、経営改善に向けた取り組みが必要である。
④企業債残高対事業規模比率については、類似団体平均値より少額であるが、経営戦略見直し等の経営改善に向けた取組を随時行う必要がる。
⑤経費回収率については、類似団体平均値より低い回収率であるため、適正な使用料収入の確保及び料金改定の見直しや汚水処理経費の削減に努めてまいります。
⑥汚水処理原価については、類似団体平均値より高くなっており、原因は、離島の離島という地理的な状況から維持管理業者並びに修繕業者が島内におらず、石垣市の業者と契約しており、用船代等の費用が計上されるため。
令和3年度において、処理施設及びマンホールポンプの電気設備等を改築更新しているため、修繕費が低くなる傾向である。
⑦施設利用率については、類似団体平均値と比較して高く適切な規模である。
⑧水洗化率については、100％となっており、汚水処理が適正に行われている。</t>
    <rPh sb="30" eb="33">
      <t>タンネンド</t>
    </rPh>
    <rPh sb="33" eb="35">
      <t>シュウエキ</t>
    </rPh>
    <rPh sb="36" eb="38">
      <t>アカジ</t>
    </rPh>
    <rPh sb="52" eb="54">
      <t>イッパン</t>
    </rPh>
    <rPh sb="54" eb="56">
      <t>カイケイ</t>
    </rPh>
    <rPh sb="56" eb="58">
      <t>クリイレ</t>
    </rPh>
    <rPh sb="58" eb="59">
      <t>キン</t>
    </rPh>
    <rPh sb="60" eb="62">
      <t>イゾン</t>
    </rPh>
    <rPh sb="69" eb="71">
      <t>コンゴ</t>
    </rPh>
    <rPh sb="71" eb="73">
      <t>カイゼン</t>
    </rPh>
    <rPh sb="74" eb="76">
      <t>ヒツヨウ</t>
    </rPh>
    <rPh sb="136" eb="138">
      <t>ケイエイ</t>
    </rPh>
    <rPh sb="138" eb="140">
      <t>センリャク</t>
    </rPh>
    <rPh sb="140" eb="142">
      <t>ミナオ</t>
    </rPh>
    <rPh sb="143" eb="144">
      <t>トウ</t>
    </rPh>
    <rPh sb="145" eb="147">
      <t>ケイエイ</t>
    </rPh>
    <rPh sb="147" eb="149">
      <t>カイゼン</t>
    </rPh>
    <rPh sb="150" eb="151">
      <t>ム</t>
    </rPh>
    <rPh sb="153" eb="155">
      <t>トリクミ</t>
    </rPh>
    <rPh sb="156" eb="158">
      <t>ズイジ</t>
    </rPh>
    <rPh sb="158" eb="159">
      <t>オコナ</t>
    </rPh>
    <rPh sb="160" eb="162">
      <t>ヒツヨウ</t>
    </rPh>
    <phoneticPr fontId="4"/>
  </si>
  <si>
    <t>③管渠改善率については、更新時期をむかえていないこともあり、0％で推移しているため類似団体平均値よりも低くなっている。今後の更新及び改築に向けて事業計画や財源確保が必要である。</t>
    <phoneticPr fontId="4"/>
  </si>
  <si>
    <t>今後の汚水処理施設及び管渠等の更新に向けて、経営の健全化・効率性について経営戦略・事業計画等の見直しにも取り組む。
また、接続率が100％を推移しており、収益的収支比率の向上を図るためには、料金改定の見直しの早期着手に向け検討していく必要がある。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</si>
</sst>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32-46BB-A000-A956DCDA18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5632-46BB-A000-A956DCDA18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75.56</c:v>
                </c:pt>
                <c:pt idx="1">
                  <c:v>83.33</c:v>
                </c:pt>
                <c:pt idx="2">
                  <c:v>86.11</c:v>
                </c:pt>
                <c:pt idx="3">
                  <c:v>86.11</c:v>
                </c:pt>
                <c:pt idx="4">
                  <c:v>86.11</c:v>
                </c:pt>
              </c:numCache>
            </c:numRef>
          </c:val>
          <c:extLst>
            <c:ext xmlns:c16="http://schemas.microsoft.com/office/drawing/2014/chart" uri="{C3380CC4-5D6E-409C-BE32-E72D297353CC}">
              <c16:uniqueId val="{00000000-EDF5-44CA-AF44-4AB8C25EF7C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EDF5-44CA-AF44-4AB8C25EF7C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BA8-4AAA-B19B-2EBA6B0E15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2BA8-4AAA-B19B-2EBA6B0E15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74.86</c:v>
                </c:pt>
                <c:pt idx="1">
                  <c:v>44.39</c:v>
                </c:pt>
                <c:pt idx="2">
                  <c:v>148.93</c:v>
                </c:pt>
                <c:pt idx="3">
                  <c:v>78.92</c:v>
                </c:pt>
                <c:pt idx="4">
                  <c:v>103.21</c:v>
                </c:pt>
              </c:numCache>
            </c:numRef>
          </c:val>
          <c:extLst>
            <c:ext xmlns:c16="http://schemas.microsoft.com/office/drawing/2014/chart" uri="{C3380CC4-5D6E-409C-BE32-E72D297353CC}">
              <c16:uniqueId val="{00000000-18A6-4DCE-A796-D32A1F0738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A6-4DCE-A796-D32A1F0738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46-4AA1-AD29-30ACABB5746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46-4AA1-AD29-30ACABB5746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56-420F-BA86-05C21A28D15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56-420F-BA86-05C21A28D15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A9-46AC-8C5F-39749287E95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A9-46AC-8C5F-39749287E95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73-488B-8040-5404F7D233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73-488B-8040-5404F7D233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667.61</c:v>
                </c:pt>
                <c:pt idx="1">
                  <c:v>703.81</c:v>
                </c:pt>
                <c:pt idx="2">
                  <c:v>579.54999999999995</c:v>
                </c:pt>
                <c:pt idx="3">
                  <c:v>583.41</c:v>
                </c:pt>
                <c:pt idx="4" formatCode="#,##0.00;&quot;△&quot;#,##0.00">
                  <c:v>0</c:v>
                </c:pt>
              </c:numCache>
            </c:numRef>
          </c:val>
          <c:extLst>
            <c:ext xmlns:c16="http://schemas.microsoft.com/office/drawing/2014/chart" uri="{C3380CC4-5D6E-409C-BE32-E72D297353CC}">
              <c16:uniqueId val="{00000000-FADD-40CE-B74D-DD79658F30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FADD-40CE-B74D-DD79658F30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47.42</c:v>
                </c:pt>
                <c:pt idx="1">
                  <c:v>16.670000000000002</c:v>
                </c:pt>
                <c:pt idx="2">
                  <c:v>56.85</c:v>
                </c:pt>
                <c:pt idx="3">
                  <c:v>36.82</c:v>
                </c:pt>
                <c:pt idx="4">
                  <c:v>37.4</c:v>
                </c:pt>
              </c:numCache>
            </c:numRef>
          </c:val>
          <c:extLst>
            <c:ext xmlns:c16="http://schemas.microsoft.com/office/drawing/2014/chart" uri="{C3380CC4-5D6E-409C-BE32-E72D297353CC}">
              <c16:uniqueId val="{00000000-C252-4BC3-9F3D-D84BCF111F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C252-4BC3-9F3D-D84BCF111F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262.77999999999997</c:v>
                </c:pt>
                <c:pt idx="1">
                  <c:v>752.84</c:v>
                </c:pt>
                <c:pt idx="2">
                  <c:v>225.96</c:v>
                </c:pt>
                <c:pt idx="3">
                  <c:v>326.14</c:v>
                </c:pt>
                <c:pt idx="4">
                  <c:v>333.95</c:v>
                </c:pt>
              </c:numCache>
            </c:numRef>
          </c:val>
          <c:extLst>
            <c:ext xmlns:c16="http://schemas.microsoft.com/office/drawing/2014/chart" uri="{C3380CC4-5D6E-409C-BE32-E72D297353CC}">
              <c16:uniqueId val="{00000000-498F-41EC-B119-D82C0B6705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498F-41EC-B119-D82C0B6705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沖縄県　竹富町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4295</v>
      </c>
      <c r="AM8" s="55"/>
      <c r="AN8" s="55"/>
      <c r="AO8" s="55"/>
      <c r="AP8" s="55"/>
      <c r="AQ8" s="55"/>
      <c r="AR8" s="55"/>
      <c r="AS8" s="55"/>
      <c r="AT8" s="54">
        <f>データ!T6</f>
        <v>334.4</v>
      </c>
      <c r="AU8" s="54"/>
      <c r="AV8" s="54"/>
      <c r="AW8" s="54"/>
      <c r="AX8" s="54"/>
      <c r="AY8" s="54"/>
      <c r="AZ8" s="54"/>
      <c r="BA8" s="54"/>
      <c r="BB8" s="54">
        <f>データ!U6</f>
        <v>12.84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7.68</v>
      </c>
      <c r="Q10" s="54"/>
      <c r="R10" s="54"/>
      <c r="S10" s="54"/>
      <c r="T10" s="54"/>
      <c r="U10" s="54"/>
      <c r="V10" s="54"/>
      <c r="W10" s="54">
        <f>データ!Q6</f>
        <v>100</v>
      </c>
      <c r="X10" s="54"/>
      <c r="Y10" s="54"/>
      <c r="Z10" s="54"/>
      <c r="AA10" s="54"/>
      <c r="AB10" s="54"/>
      <c r="AC10" s="54"/>
      <c r="AD10" s="55">
        <f>データ!R6</f>
        <v>1914</v>
      </c>
      <c r="AE10" s="55"/>
      <c r="AF10" s="55"/>
      <c r="AG10" s="55"/>
      <c r="AH10" s="55"/>
      <c r="AI10" s="55"/>
      <c r="AJ10" s="55"/>
      <c r="AK10" s="2"/>
      <c r="AL10" s="55">
        <f>データ!V6</f>
        <v>318</v>
      </c>
      <c r="AM10" s="55"/>
      <c r="AN10" s="55"/>
      <c r="AO10" s="55"/>
      <c r="AP10" s="55"/>
      <c r="AQ10" s="55"/>
      <c r="AR10" s="55"/>
      <c r="AS10" s="55"/>
      <c r="AT10" s="54">
        <f>データ!W6</f>
        <v>0.24</v>
      </c>
      <c r="AU10" s="54"/>
      <c r="AV10" s="54"/>
      <c r="AW10" s="54"/>
      <c r="AX10" s="54"/>
      <c r="AY10" s="54"/>
      <c r="AZ10" s="54"/>
      <c r="BA10" s="54"/>
      <c r="BB10" s="54">
        <f>データ!X6</f>
        <v>1325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45</v>
      </c>
      <c r="O86" s="12" t="str">
        <f>データ!EO6</f>
        <v>【0.15】</v>
      </c>
    </row>
  </sheetData>
  <sheetProtection algorithmName="SHA-512" hashValue="JPp1acUpIiApCvVPVzrHRWc4mlMrYMB4PvqcpKSWsE06OZEXO3gr7kWdYqVadokc4myi9HkXUHliqdBE1XAlzQ==" saltValue="DSQSfkxgVd2D7WvYMX4c6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473812</v>
      </c>
      <c r="D6" s="19">
        <f t="shared" si="3"/>
        <v>47</v>
      </c>
      <c r="E6" s="19">
        <f t="shared" si="3"/>
        <v>17</v>
      </c>
      <c r="F6" s="19">
        <f t="shared" si="3"/>
        <v>4</v>
      </c>
      <c r="G6" s="19">
        <f t="shared" si="3"/>
        <v>0</v>
      </c>
      <c r="H6" s="19" t="str">
        <f t="shared" si="3"/>
        <v>沖縄県　竹富町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7.68</v>
      </c>
      <c r="Q6" s="20">
        <f t="shared" si="3"/>
        <v>100</v>
      </c>
      <c r="R6" s="20">
        <f t="shared" si="3"/>
        <v>1914</v>
      </c>
      <c r="S6" s="20">
        <f t="shared" si="3"/>
        <v>4295</v>
      </c>
      <c r="T6" s="20">
        <f t="shared" si="3"/>
        <v>334.4</v>
      </c>
      <c r="U6" s="20">
        <f t="shared" si="3"/>
        <v>12.84</v>
      </c>
      <c r="V6" s="20">
        <f t="shared" si="3"/>
        <v>318</v>
      </c>
      <c r="W6" s="20">
        <f t="shared" si="3"/>
        <v>0.24</v>
      </c>
      <c r="X6" s="20">
        <f t="shared" si="3"/>
        <v>1325</v>
      </c>
      <c r="Y6" s="21">
        <f>IF(Y7="",NA(),Y7)</f>
        <v>74.86</v>
      </c>
      <c r="Z6" s="21">
        <f t="shared" ref="Z6:AH6" si="4">IF(Z7="",NA(),Z7)</f>
        <v>44.39</v>
      </c>
      <c r="AA6" s="21">
        <f t="shared" si="4"/>
        <v>148.93</v>
      </c>
      <c r="AB6" s="21">
        <f t="shared" si="4"/>
        <v>78.92</v>
      </c>
      <c r="AC6" s="21">
        <f t="shared" si="4"/>
        <v>103.21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667.61</v>
      </c>
      <c r="BG6" s="21">
        <f t="shared" ref="BG6:BO6" si="7">IF(BG7="",NA(),BG7)</f>
        <v>703.81</v>
      </c>
      <c r="BH6" s="21">
        <f t="shared" si="7"/>
        <v>579.54999999999995</v>
      </c>
      <c r="BI6" s="21">
        <f t="shared" si="7"/>
        <v>583.41</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47.42</v>
      </c>
      <c r="BR6" s="21">
        <f t="shared" ref="BR6:BZ6" si="8">IF(BR7="",NA(),BR7)</f>
        <v>16.670000000000002</v>
      </c>
      <c r="BS6" s="21">
        <f t="shared" si="8"/>
        <v>56.85</v>
      </c>
      <c r="BT6" s="21">
        <f t="shared" si="8"/>
        <v>36.82</v>
      </c>
      <c r="BU6" s="21">
        <f t="shared" si="8"/>
        <v>37.4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262.77999999999997</v>
      </c>
      <c r="CC6" s="21">
        <f t="shared" ref="CC6:CK6" si="9">IF(CC7="",NA(),CC7)</f>
        <v>752.84</v>
      </c>
      <c r="CD6" s="21">
        <f t="shared" si="9"/>
        <v>225.96</v>
      </c>
      <c r="CE6" s="21">
        <f t="shared" si="9"/>
        <v>326.14</v>
      </c>
      <c r="CF6" s="21">
        <f t="shared" si="9"/>
        <v>333.95</v>
      </c>
      <c r="CG6" s="21">
        <f t="shared" si="9"/>
        <v>221.81</v>
      </c>
      <c r="CH6" s="21">
        <f t="shared" si="9"/>
        <v>230.02</v>
      </c>
      <c r="CI6" s="21">
        <f t="shared" si="9"/>
        <v>228.47</v>
      </c>
      <c r="CJ6" s="21">
        <f t="shared" si="9"/>
        <v>224.88</v>
      </c>
      <c r="CK6" s="21">
        <f t="shared" si="9"/>
        <v>228.64</v>
      </c>
      <c r="CL6" s="20" t="str">
        <f>IF(CL7="","",IF(CL7="-","【-】","【"&amp;SUBSTITUTE(TEXT(CL7,"#,##0.00"),"-","△")&amp;"】"))</f>
        <v>【216.39】</v>
      </c>
      <c r="CM6" s="21">
        <f>IF(CM7="",NA(),CM7)</f>
        <v>75.56</v>
      </c>
      <c r="CN6" s="21">
        <f t="shared" ref="CN6:CV6" si="10">IF(CN7="",NA(),CN7)</f>
        <v>83.33</v>
      </c>
      <c r="CO6" s="21">
        <f t="shared" si="10"/>
        <v>86.11</v>
      </c>
      <c r="CP6" s="21">
        <f t="shared" si="10"/>
        <v>86.11</v>
      </c>
      <c r="CQ6" s="21">
        <f t="shared" si="10"/>
        <v>86.11</v>
      </c>
      <c r="CR6" s="21">
        <f t="shared" si="10"/>
        <v>43.36</v>
      </c>
      <c r="CS6" s="21">
        <f t="shared" si="10"/>
        <v>42.56</v>
      </c>
      <c r="CT6" s="21">
        <f t="shared" si="10"/>
        <v>42.47</v>
      </c>
      <c r="CU6" s="21">
        <f t="shared" si="10"/>
        <v>42.4</v>
      </c>
      <c r="CV6" s="21">
        <f t="shared" si="10"/>
        <v>42.28</v>
      </c>
      <c r="CW6" s="20" t="str">
        <f>IF(CW7="","",IF(CW7="-","【-】","【"&amp;SUBSTITUTE(TEXT(CW7,"#,##0.00"),"-","△")&amp;"】"))</f>
        <v>【42.57】</v>
      </c>
      <c r="CX6" s="21">
        <f>IF(CX7="",NA(),CX7)</f>
        <v>100</v>
      </c>
      <c r="CY6" s="21">
        <f t="shared" ref="CY6:DG6" si="11">IF(CY7="",NA(),CY7)</f>
        <v>100</v>
      </c>
      <c r="CZ6" s="21">
        <f t="shared" si="11"/>
        <v>100</v>
      </c>
      <c r="DA6" s="21">
        <f t="shared" si="11"/>
        <v>100</v>
      </c>
      <c r="DB6" s="21">
        <f t="shared" si="11"/>
        <v>100</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473812</v>
      </c>
      <c r="D7" s="23">
        <v>47</v>
      </c>
      <c r="E7" s="23">
        <v>17</v>
      </c>
      <c r="F7" s="23">
        <v>4</v>
      </c>
      <c r="G7" s="23">
        <v>0</v>
      </c>
      <c r="H7" s="23" t="s">
        <v>99</v>
      </c>
      <c r="I7" s="23" t="s">
        <v>100</v>
      </c>
      <c r="J7" s="23" t="s">
        <v>101</v>
      </c>
      <c r="K7" s="23" t="s">
        <v>102</v>
      </c>
      <c r="L7" s="23" t="s">
        <v>103</v>
      </c>
      <c r="M7" s="23" t="s">
        <v>104</v>
      </c>
      <c r="N7" s="24" t="s">
        <v>105</v>
      </c>
      <c r="O7" s="24" t="s">
        <v>106</v>
      </c>
      <c r="P7" s="24">
        <v>7.68</v>
      </c>
      <c r="Q7" s="24">
        <v>100</v>
      </c>
      <c r="R7" s="24">
        <v>1914</v>
      </c>
      <c r="S7" s="24">
        <v>4295</v>
      </c>
      <c r="T7" s="24">
        <v>334.4</v>
      </c>
      <c r="U7" s="24">
        <v>12.84</v>
      </c>
      <c r="V7" s="24">
        <v>318</v>
      </c>
      <c r="W7" s="24">
        <v>0.24</v>
      </c>
      <c r="X7" s="24">
        <v>1325</v>
      </c>
      <c r="Y7" s="24">
        <v>74.86</v>
      </c>
      <c r="Z7" s="24">
        <v>44.39</v>
      </c>
      <c r="AA7" s="24">
        <v>148.93</v>
      </c>
      <c r="AB7" s="24">
        <v>78.92</v>
      </c>
      <c r="AC7" s="24">
        <v>103.21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667.61</v>
      </c>
      <c r="BG7" s="24">
        <v>703.81</v>
      </c>
      <c r="BH7" s="24">
        <v>579.54999999999995</v>
      </c>
      <c r="BI7" s="24">
        <v>583.41</v>
      </c>
      <c r="BJ7" s="24">
        <v>0</v>
      </c>
      <c r="BK7" s="24">
        <v>1243.71</v>
      </c>
      <c r="BL7" s="24">
        <v>1194.1500000000001</v>
      </c>
      <c r="BM7" s="24">
        <v>1206.79</v>
      </c>
      <c r="BN7" s="24">
        <v>1258.43</v>
      </c>
      <c r="BO7" s="24">
        <v>1163.75</v>
      </c>
      <c r="BP7" s="24">
        <v>1201.79</v>
      </c>
      <c r="BQ7" s="24">
        <v>47.42</v>
      </c>
      <c r="BR7" s="24">
        <v>16.670000000000002</v>
      </c>
      <c r="BS7" s="24">
        <v>56.85</v>
      </c>
      <c r="BT7" s="24">
        <v>36.82</v>
      </c>
      <c r="BU7" s="24">
        <v>37.4</v>
      </c>
      <c r="BV7" s="24">
        <v>74.3</v>
      </c>
      <c r="BW7" s="24">
        <v>72.260000000000005</v>
      </c>
      <c r="BX7" s="24">
        <v>71.84</v>
      </c>
      <c r="BY7" s="24">
        <v>73.36</v>
      </c>
      <c r="BZ7" s="24">
        <v>72.599999999999994</v>
      </c>
      <c r="CA7" s="24">
        <v>75.31</v>
      </c>
      <c r="CB7" s="24">
        <v>262.77999999999997</v>
      </c>
      <c r="CC7" s="24">
        <v>752.84</v>
      </c>
      <c r="CD7" s="24">
        <v>225.96</v>
      </c>
      <c r="CE7" s="24">
        <v>326.14</v>
      </c>
      <c r="CF7" s="24">
        <v>333.95</v>
      </c>
      <c r="CG7" s="24">
        <v>221.81</v>
      </c>
      <c r="CH7" s="24">
        <v>230.02</v>
      </c>
      <c r="CI7" s="24">
        <v>228.47</v>
      </c>
      <c r="CJ7" s="24">
        <v>224.88</v>
      </c>
      <c r="CK7" s="24">
        <v>228.64</v>
      </c>
      <c r="CL7" s="24">
        <v>216.39</v>
      </c>
      <c r="CM7" s="24">
        <v>75.56</v>
      </c>
      <c r="CN7" s="24">
        <v>83.33</v>
      </c>
      <c r="CO7" s="24">
        <v>86.11</v>
      </c>
      <c r="CP7" s="24">
        <v>86.11</v>
      </c>
      <c r="CQ7" s="24">
        <v>86.11</v>
      </c>
      <c r="CR7" s="24">
        <v>43.36</v>
      </c>
      <c r="CS7" s="24">
        <v>42.56</v>
      </c>
      <c r="CT7" s="24">
        <v>42.47</v>
      </c>
      <c r="CU7" s="24">
        <v>42.4</v>
      </c>
      <c r="CV7" s="24">
        <v>42.28</v>
      </c>
      <c r="CW7" s="24">
        <v>42.57</v>
      </c>
      <c r="CX7" s="24">
        <v>100</v>
      </c>
      <c r="CY7" s="24">
        <v>100</v>
      </c>
      <c r="CZ7" s="24">
        <v>100</v>
      </c>
      <c r="DA7" s="24">
        <v>100</v>
      </c>
      <c r="DB7" s="24">
        <v>100</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2022-12-01T01:53:16Z</dcterms:created>
  <dcterms:modified xsi:type="dcterms:W3CDTF">2023-01-12T07:03:04Z</dcterms:modified>
  <cp:category/>
</cp:coreProperties>
</file>